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60" yWindow="500" windowWidth="26140" windowHeight="20420" activeTab="0"/>
  </bookViews>
  <sheets>
    <sheet name="Gift-partner u. barn" sheetId="1" r:id="rId1"/>
    <sheet name="Tilskudd, grafisk" sheetId="2" r:id="rId2"/>
  </sheets>
  <definedNames/>
  <calcPr fullCalcOnLoad="1"/>
</workbook>
</file>

<file path=xl/sharedStrings.xml><?xml version="1.0" encoding="utf-8"?>
<sst xmlns="http://schemas.openxmlformats.org/spreadsheetml/2006/main" count="51" uniqueCount="41">
  <si>
    <t>G i kr</t>
  </si>
  <si>
    <t>INNTEKTSKALKULATOR BIL</t>
  </si>
  <si>
    <t>OBS! Inntektskalkulatoren gir ikke absolutte svar,</t>
  </si>
  <si>
    <t>men gir deg en veiledning om resultatet</t>
  </si>
  <si>
    <t>INNTEKTSOPPLYSNINGER</t>
  </si>
  <si>
    <t>(=alminnelig inntekt før særfradrag)</t>
  </si>
  <si>
    <t>Stønadsbeløpet avkortes med økende inntekt etter denne tabellen:</t>
  </si>
  <si>
    <t>Inntekt</t>
  </si>
  <si>
    <t>%-sats</t>
  </si>
  <si>
    <t>3,5 - 4G</t>
  </si>
  <si>
    <t>6G og over</t>
  </si>
  <si>
    <t>Stønad i kr</t>
  </si>
  <si>
    <t>G-del i kr.</t>
  </si>
  <si>
    <t>fra</t>
  </si>
  <si>
    <t>til</t>
  </si>
  <si>
    <t>Under 3G</t>
  </si>
  <si>
    <t>3 - 3,5G</t>
  </si>
  <si>
    <t>4 - 4,5G</t>
  </si>
  <si>
    <t>4,5 - 5G</t>
  </si>
  <si>
    <t>5 - 5,5G</t>
  </si>
  <si>
    <t>5,5 -6G</t>
  </si>
  <si>
    <t xml:space="preserve">6G (grunnbeløpet) utgjør kr. </t>
  </si>
  <si>
    <t xml:space="preserve">Forskjell mellom 6G, og din inntekt med tillegg av </t>
  </si>
  <si>
    <t xml:space="preserve">ektefelle/partners inntekt som overstiger 1G =kr. </t>
  </si>
  <si>
    <t>i %</t>
  </si>
  <si>
    <t>Gift/partner, ingen barn å forsørge</t>
  </si>
  <si>
    <t xml:space="preserve">Din egen inntekt </t>
  </si>
  <si>
    <t xml:space="preserve">Ektefelle/partners inntekt </t>
  </si>
  <si>
    <t xml:space="preserve">Om ektefelle/partner forsørges: (fyll inn tallet 1) </t>
  </si>
  <si>
    <t xml:space="preserve">Total inntekt omregnet til G </t>
  </si>
  <si>
    <t>Inntektsoppgave fra det siste hele år (sett kryss, tast "Enter")</t>
  </si>
  <si>
    <t>BILEN SKAL BRUKES</t>
  </si>
  <si>
    <t>Til arbeid eller utdanning</t>
  </si>
  <si>
    <t>Kun til dagligliv</t>
  </si>
  <si>
    <t>Fyll inn inntekt i henhold til siste fastsetting</t>
  </si>
  <si>
    <t>fra Skatteetaten.</t>
  </si>
  <si>
    <t>Her kan du se hvor mye du kan få i tilskudd til kjøp av bil.</t>
  </si>
  <si>
    <r>
      <t xml:space="preserve">Maksimalt tilskudd som utbetales er p.t. </t>
    </r>
    <r>
      <rPr>
        <u val="single"/>
        <sz val="10"/>
        <rFont val="Arial"/>
        <family val="2"/>
      </rPr>
      <t>kr.</t>
    </r>
  </si>
  <si>
    <t>Tilskuddsbeløpet reduseres med økende inntekt etter denne tabellen:</t>
  </si>
  <si>
    <t>Tilskudd til bil</t>
  </si>
  <si>
    <t>(sett et kryss)</t>
  </si>
</sst>
</file>

<file path=xl/styles.xml><?xml version="1.0" encoding="utf-8"?>
<styleSheet xmlns="http://schemas.openxmlformats.org/spreadsheetml/2006/main">
  <numFmts count="3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"/>
    <numFmt numFmtId="181" formatCode="0.00000"/>
    <numFmt numFmtId="182" formatCode="&quot;Ja&quot;;&quot;Ja&quot;;&quot;Nei&quot;"/>
    <numFmt numFmtId="183" formatCode="&quot;Sann&quot;;&quot;Sann&quot;;&quot;Usann&quot;"/>
    <numFmt numFmtId="184" formatCode="&quot;På&quot;;&quot;På&quot;;&quot;Av&quot;"/>
    <numFmt numFmtId="185" formatCode="[$€-2]\ ###,000_);[Red]\([$€-2]\ #.##000\)"/>
    <numFmt numFmtId="186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5.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19" borderId="1" applyNumberFormat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2" borderId="1" applyNumberFormat="0" applyAlignment="0" applyProtection="0"/>
    <xf numFmtId="0" fontId="38" fillId="0" borderId="2" applyNumberFormat="0" applyFill="0" applyAlignment="0" applyProtection="0"/>
    <xf numFmtId="179" fontId="0" fillId="0" borderId="0" applyFont="0" applyFill="0" applyBorder="0" applyAlignment="0" applyProtection="0"/>
    <xf numFmtId="0" fontId="39" fillId="23" borderId="3" applyNumberFormat="0" applyAlignment="0" applyProtection="0"/>
    <xf numFmtId="0" fontId="0" fillId="24" borderId="4" applyNumberFormat="0" applyFon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0" fontId="46" fillId="19" borderId="9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" fontId="0" fillId="0" borderId="11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right"/>
      <protection/>
    </xf>
    <xf numFmtId="0" fontId="3" fillId="4" borderId="10" xfId="0" applyFont="1" applyFill="1" applyBorder="1" applyAlignment="1" applyProtection="1">
      <alignment horizontal="center"/>
      <protection locked="0"/>
    </xf>
    <xf numFmtId="3" fontId="0" fillId="4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/>
      <protection/>
    </xf>
    <xf numFmtId="0" fontId="3" fillId="4" borderId="12" xfId="0" applyFont="1" applyFill="1" applyBorder="1" applyAlignment="1" applyProtection="1">
      <alignment horizontal="center"/>
      <protection locked="0"/>
    </xf>
    <xf numFmtId="181" fontId="0" fillId="0" borderId="0" xfId="0" applyNumberForma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2" fontId="0" fillId="0" borderId="13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3" fontId="9" fillId="0" borderId="0" xfId="38" applyNumberFormat="1" applyFont="1" applyAlignment="1" applyProtection="1">
      <alignment/>
      <protection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Stønadsutbetaling</a:t>
            </a:r>
          </a:p>
        </c:rich>
      </c:tx>
      <c:layout>
        <c:manualLayout>
          <c:xMode val="factor"/>
          <c:yMode val="factor"/>
          <c:x val="-0.01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125"/>
          <c:w val="0.958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'Tilskudd, grafisk'!$I$4</c:f>
              <c:strCache>
                <c:ptCount val="1"/>
                <c:pt idx="0">
                  <c:v>Under 3G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grafisk'!$K$4</c:f>
              <c:numCache/>
            </c:numRef>
          </c:val>
        </c:ser>
        <c:ser>
          <c:idx val="1"/>
          <c:order val="1"/>
          <c:tx>
            <c:strRef>
              <c:f>'Tilskudd, grafisk'!$I$5</c:f>
              <c:strCache>
                <c:ptCount val="1"/>
                <c:pt idx="0">
                  <c:v>3 - 3,5G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grafisk'!$K$5</c:f>
              <c:numCache/>
            </c:numRef>
          </c:val>
        </c:ser>
        <c:ser>
          <c:idx val="2"/>
          <c:order val="2"/>
          <c:tx>
            <c:strRef>
              <c:f>'Tilskudd, grafisk'!$I$6</c:f>
              <c:strCache>
                <c:ptCount val="1"/>
                <c:pt idx="0">
                  <c:v>3,5 - 4G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grafisk'!$K$6</c:f>
              <c:numCache/>
            </c:numRef>
          </c:val>
        </c:ser>
        <c:ser>
          <c:idx val="3"/>
          <c:order val="3"/>
          <c:tx>
            <c:strRef>
              <c:f>'Tilskudd, grafisk'!$I$7</c:f>
              <c:strCache>
                <c:ptCount val="1"/>
                <c:pt idx="0">
                  <c:v>4 - 4,5G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grafisk'!$K$7</c:f>
              <c:numCache/>
            </c:numRef>
          </c:val>
        </c:ser>
        <c:ser>
          <c:idx val="4"/>
          <c:order val="4"/>
          <c:tx>
            <c:strRef>
              <c:f>'Tilskudd, grafisk'!$I$8</c:f>
              <c:strCache>
                <c:ptCount val="1"/>
                <c:pt idx="0">
                  <c:v>4,5 - 5G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grafisk'!$K$8</c:f>
              <c:numCache/>
            </c:numRef>
          </c:val>
        </c:ser>
        <c:ser>
          <c:idx val="5"/>
          <c:order val="5"/>
          <c:tx>
            <c:strRef>
              <c:f>'Tilskudd, grafisk'!$I$9</c:f>
              <c:strCache>
                <c:ptCount val="1"/>
                <c:pt idx="0">
                  <c:v>5 - 5,5G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grafisk'!$K$9</c:f>
              <c:numCache/>
            </c:numRef>
          </c:val>
        </c:ser>
        <c:ser>
          <c:idx val="6"/>
          <c:order val="6"/>
          <c:tx>
            <c:strRef>
              <c:f>'Tilskudd, grafisk'!$I$10</c:f>
              <c:strCache>
                <c:ptCount val="1"/>
                <c:pt idx="0">
                  <c:v>5,5 -6G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grafisk'!$K$10</c:f>
              <c:numCache/>
            </c:numRef>
          </c:val>
        </c:ser>
        <c:axId val="6999692"/>
        <c:axId val="62997229"/>
      </c:barChart>
      <c:catAx>
        <c:axId val="6999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Stønadens størrelse etter inntekten beregnet i G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97229"/>
        <c:crosses val="autoZero"/>
        <c:auto val="1"/>
        <c:lblOffset val="100"/>
        <c:tickLblSkip val="1"/>
        <c:noMultiLvlLbl val="0"/>
      </c:catAx>
      <c:valAx>
        <c:axId val="62997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kr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99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75"/>
          <c:y val="0.7785"/>
          <c:w val="0.6712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152400</xdr:colOff>
      <xdr:row>25</xdr:row>
      <xdr:rowOff>66675</xdr:rowOff>
    </xdr:to>
    <xdr:graphicFrame>
      <xdr:nvGraphicFramePr>
        <xdr:cNvPr id="1" name="Chart 2"/>
        <xdr:cNvGraphicFramePr/>
      </xdr:nvGraphicFramePr>
      <xdr:xfrm>
        <a:off x="0" y="200025"/>
        <a:ext cx="68580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141" zoomScaleNormal="141" zoomScalePageLayoutView="0" workbookViewId="0" topLeftCell="A1">
      <selection activeCell="E3" sqref="E3"/>
    </sheetView>
  </sheetViews>
  <sheetFormatPr defaultColWidth="11.57421875" defaultRowHeight="12.75"/>
  <cols>
    <col min="1" max="1" width="42.00390625" style="4" customWidth="1"/>
    <col min="2" max="2" width="11.421875" style="4" customWidth="1"/>
    <col min="3" max="3" width="11.421875" style="4" hidden="1" customWidth="1"/>
    <col min="4" max="4" width="11.421875" style="4" customWidth="1"/>
    <col min="5" max="5" width="4.00390625" style="4" customWidth="1"/>
    <col min="6" max="6" width="10.421875" style="4" hidden="1" customWidth="1"/>
    <col min="7" max="16384" width="11.421875" style="4" customWidth="1"/>
  </cols>
  <sheetData>
    <row r="1" spans="1:3" s="15" customFormat="1" ht="19.5">
      <c r="A1" s="14" t="s">
        <v>1</v>
      </c>
      <c r="C1" s="16" t="s">
        <v>0</v>
      </c>
    </row>
    <row r="2" spans="1:4" ht="12.75">
      <c r="A2" s="4" t="s">
        <v>2</v>
      </c>
      <c r="C2" s="4">
        <f>SUM(C3:C6)</f>
        <v>0</v>
      </c>
      <c r="D2" s="4" t="s">
        <v>30</v>
      </c>
    </row>
    <row r="3" spans="1:10" ht="12.75">
      <c r="A3" s="4" t="s">
        <v>3</v>
      </c>
      <c r="C3" s="4">
        <f>IF(E3="X",F3,0)</f>
        <v>0</v>
      </c>
      <c r="D3" s="30">
        <v>2019</v>
      </c>
      <c r="E3" s="28"/>
      <c r="F3" s="31">
        <v>99858</v>
      </c>
      <c r="H3" s="17"/>
      <c r="I3" s="17"/>
      <c r="J3" s="17"/>
    </row>
    <row r="4" spans="1:10" ht="12.75">
      <c r="A4" s="17" t="s">
        <v>34</v>
      </c>
      <c r="C4" s="4">
        <f>IF(E4="X",F4,0)</f>
        <v>0</v>
      </c>
      <c r="D4" s="30">
        <v>2020</v>
      </c>
      <c r="E4" s="28"/>
      <c r="F4" s="31">
        <v>101351</v>
      </c>
      <c r="H4" s="17"/>
      <c r="I4" s="17"/>
      <c r="J4" s="17"/>
    </row>
    <row r="5" spans="1:10" ht="12.75">
      <c r="A5" s="17" t="s">
        <v>35</v>
      </c>
      <c r="C5" s="4">
        <f>IF(E5="X",F5,0)</f>
        <v>0</v>
      </c>
      <c r="D5" s="30">
        <v>2021</v>
      </c>
      <c r="E5" s="28"/>
      <c r="F5" s="31">
        <v>106399</v>
      </c>
      <c r="H5" s="17"/>
      <c r="I5" s="17"/>
      <c r="J5" s="17"/>
    </row>
    <row r="6" spans="3:10" ht="12.75">
      <c r="C6" s="4">
        <f>IF(E6="X",F6,0)</f>
        <v>0</v>
      </c>
      <c r="D6" s="30">
        <v>2022</v>
      </c>
      <c r="E6" s="28"/>
      <c r="F6" s="31">
        <v>111477</v>
      </c>
      <c r="H6" s="17"/>
      <c r="I6" s="17"/>
      <c r="J6" s="17"/>
    </row>
    <row r="7" spans="1:10" ht="12.75">
      <c r="A7" s="16" t="s">
        <v>31</v>
      </c>
      <c r="B7" s="17" t="s">
        <v>40</v>
      </c>
      <c r="C7" s="4">
        <f>SUM(C8:C9)</f>
        <v>0</v>
      </c>
      <c r="D7" s="30"/>
      <c r="E7" s="32"/>
      <c r="F7" s="31"/>
      <c r="H7" s="17"/>
      <c r="I7" s="17"/>
      <c r="J7" s="17"/>
    </row>
    <row r="8" spans="1:10" ht="12.75">
      <c r="A8" s="33" t="s">
        <v>32</v>
      </c>
      <c r="B8" s="28"/>
      <c r="C8" s="4">
        <f>IF(B8="X",F8,0)</f>
        <v>0</v>
      </c>
      <c r="D8" s="30"/>
      <c r="E8" s="32"/>
      <c r="F8" s="39">
        <v>175603</v>
      </c>
      <c r="G8" s="34"/>
      <c r="H8" s="17"/>
      <c r="I8" s="17"/>
      <c r="J8" s="17"/>
    </row>
    <row r="9" spans="1:10" ht="12.75" hidden="1">
      <c r="A9" s="33" t="s">
        <v>33</v>
      </c>
      <c r="B9" s="35"/>
      <c r="C9" s="4">
        <f>IF(B9="X",F9,0)</f>
        <v>0</v>
      </c>
      <c r="D9" s="30"/>
      <c r="E9" s="32"/>
      <c r="F9" s="4">
        <v>120160</v>
      </c>
      <c r="H9" s="17"/>
      <c r="I9" s="17"/>
      <c r="J9" s="17"/>
    </row>
    <row r="10" spans="6:10" ht="12.75">
      <c r="F10" s="17"/>
      <c r="G10" s="17"/>
      <c r="H10" s="17"/>
      <c r="I10" s="17"/>
      <c r="J10" s="17"/>
    </row>
    <row r="11" spans="1:2" s="15" customFormat="1" ht="12.75">
      <c r="A11" s="15" t="s">
        <v>4</v>
      </c>
      <c r="B11" s="15" t="s">
        <v>5</v>
      </c>
    </row>
    <row r="12" spans="1:10" ht="12.75">
      <c r="A12" s="18" t="s">
        <v>26</v>
      </c>
      <c r="B12" s="29"/>
      <c r="F12" s="17"/>
      <c r="G12" s="17"/>
      <c r="H12" s="17"/>
      <c r="I12" s="17"/>
      <c r="J12" s="17"/>
    </row>
    <row r="13" spans="1:10" ht="12.75">
      <c r="A13" s="18" t="s">
        <v>27</v>
      </c>
      <c r="B13" s="29">
        <v>0</v>
      </c>
      <c r="D13" s="4" t="str">
        <f>IF(B13-C2&lt;0,"Regnes som forsørget av deg ","Inntekt for høy til å regnes som forsørget. Overskytende 1G blir lagt til din inntekt")</f>
        <v>Inntekt for høy til å regnes som forsørget. Overskytende 1G blir lagt til din inntekt</v>
      </c>
      <c r="F13" s="17"/>
      <c r="G13" s="17"/>
      <c r="H13" s="17"/>
      <c r="I13" s="17"/>
      <c r="J13" s="17"/>
    </row>
    <row r="14" spans="1:10" ht="12.75">
      <c r="A14" s="18"/>
      <c r="B14" s="12"/>
      <c r="F14" s="17"/>
      <c r="G14" s="17"/>
      <c r="H14" s="17"/>
      <c r="I14" s="17"/>
      <c r="J14" s="17"/>
    </row>
    <row r="15" spans="1:10" ht="12.75">
      <c r="A15" s="18" t="s">
        <v>28</v>
      </c>
      <c r="B15" s="29">
        <v>0</v>
      </c>
      <c r="F15" s="17"/>
      <c r="G15" s="17"/>
      <c r="H15" s="17"/>
      <c r="I15" s="17"/>
      <c r="J15" s="17"/>
    </row>
    <row r="16" spans="2:10" ht="12.75">
      <c r="B16" s="12"/>
      <c r="F16" s="17"/>
      <c r="G16" s="17"/>
      <c r="H16" s="17"/>
      <c r="I16" s="17"/>
      <c r="J16" s="17"/>
    </row>
    <row r="17" spans="1:4" s="3" customFormat="1" ht="15.75">
      <c r="A17" s="3" t="s">
        <v>25</v>
      </c>
      <c r="B17" s="19"/>
      <c r="C17" s="6"/>
      <c r="D17" s="3" t="str">
        <f>IF(B20&gt;0,"Den totale inntekt er for høy til at du kan få stønad til bil","Gå videre i søknadsprosessen")</f>
        <v>Gå videre i søknadsprosessen</v>
      </c>
    </row>
    <row r="18" spans="1:3" ht="12.75">
      <c r="A18" s="20" t="s">
        <v>21</v>
      </c>
      <c r="B18" s="5">
        <f>6*C2</f>
        <v>0</v>
      </c>
      <c r="C18" s="5">
        <f>B12</f>
        <v>0</v>
      </c>
    </row>
    <row r="19" spans="1:2" ht="12.75">
      <c r="A19" s="18" t="s">
        <v>22</v>
      </c>
      <c r="B19" s="12"/>
    </row>
    <row r="20" spans="1:3" ht="12.75">
      <c r="A20" s="18" t="s">
        <v>23</v>
      </c>
      <c r="B20" s="7">
        <f>C18+C20-B18</f>
        <v>0</v>
      </c>
      <c r="C20" s="5">
        <f>IF(B13-C2&lt;0,0,B13-C2)</f>
        <v>0</v>
      </c>
    </row>
    <row r="21" spans="1:3" ht="13.5" thickBot="1">
      <c r="A21" s="18"/>
      <c r="B21" s="13"/>
      <c r="C21" s="5"/>
    </row>
    <row r="22" spans="1:2" ht="13.5" thickBot="1">
      <c r="A22" s="18" t="s">
        <v>29</v>
      </c>
      <c r="B22" s="38" t="e">
        <f>(C18+C20)/C2</f>
        <v>#DIV/0!</v>
      </c>
    </row>
    <row r="23" spans="1:2" ht="12.75">
      <c r="A23" s="18"/>
      <c r="B23" s="36"/>
    </row>
    <row r="24" spans="1:2" ht="15.75">
      <c r="A24" s="37" t="s">
        <v>39</v>
      </c>
      <c r="B24" s="36"/>
    </row>
    <row r="25" spans="1:5" ht="12.75">
      <c r="A25" s="17" t="s">
        <v>36</v>
      </c>
      <c r="E25" s="21"/>
    </row>
    <row r="26" spans="1:5" ht="12.75">
      <c r="A26" s="33" t="s">
        <v>37</v>
      </c>
      <c r="B26" s="22">
        <f>C7</f>
        <v>0</v>
      </c>
      <c r="E26" s="23"/>
    </row>
    <row r="27" spans="1:8" ht="12.75">
      <c r="A27" s="17" t="s">
        <v>38</v>
      </c>
      <c r="E27" s="24"/>
      <c r="G27" s="25" t="s">
        <v>12</v>
      </c>
      <c r="H27" s="25"/>
    </row>
    <row r="28" spans="2:8" s="15" customFormat="1" ht="12.75">
      <c r="B28" s="26" t="s">
        <v>7</v>
      </c>
      <c r="D28" s="26" t="s">
        <v>11</v>
      </c>
      <c r="E28" s="26" t="s">
        <v>24</v>
      </c>
      <c r="G28" s="26" t="s">
        <v>13</v>
      </c>
      <c r="H28" s="26" t="s">
        <v>14</v>
      </c>
    </row>
    <row r="29" spans="2:8" ht="12.75">
      <c r="B29" s="26" t="s">
        <v>15</v>
      </c>
      <c r="D29" s="27">
        <f>B26</f>
        <v>0</v>
      </c>
      <c r="E29" s="21">
        <v>100</v>
      </c>
      <c r="G29" s="12">
        <v>0</v>
      </c>
      <c r="H29" s="12">
        <f>C2*3-1</f>
        <v>-1</v>
      </c>
    </row>
    <row r="30" spans="2:8" ht="12.75">
      <c r="B30" s="26" t="s">
        <v>16</v>
      </c>
      <c r="D30" s="11">
        <f>+D29*0.8</f>
        <v>0</v>
      </c>
      <c r="E30" s="21">
        <v>80</v>
      </c>
      <c r="G30" s="12">
        <f>C2*3</f>
        <v>0</v>
      </c>
      <c r="H30" s="12">
        <f>C2*3.5-1</f>
        <v>-1</v>
      </c>
    </row>
    <row r="31" spans="2:8" ht="12.75">
      <c r="B31" s="26" t="s">
        <v>9</v>
      </c>
      <c r="D31" s="11">
        <f>D29*0.7</f>
        <v>0</v>
      </c>
      <c r="E31" s="21">
        <v>70</v>
      </c>
      <c r="G31" s="12">
        <f>C2*3.5</f>
        <v>0</v>
      </c>
      <c r="H31" s="12">
        <f>C2*4-1</f>
        <v>-1</v>
      </c>
    </row>
    <row r="32" spans="2:8" ht="12.75">
      <c r="B32" s="26" t="s">
        <v>17</v>
      </c>
      <c r="D32" s="11">
        <f>D29*0.6</f>
        <v>0</v>
      </c>
      <c r="E32" s="21">
        <v>60</v>
      </c>
      <c r="G32" s="12">
        <f>C2*4</f>
        <v>0</v>
      </c>
      <c r="H32" s="12">
        <f>C2*4.5-1</f>
        <v>-1</v>
      </c>
    </row>
    <row r="33" spans="2:8" ht="12.75">
      <c r="B33" s="26" t="s">
        <v>18</v>
      </c>
      <c r="D33" s="11">
        <f>D29*0.5</f>
        <v>0</v>
      </c>
      <c r="E33" s="21">
        <v>50</v>
      </c>
      <c r="G33" s="12">
        <f>C2*4.5</f>
        <v>0</v>
      </c>
      <c r="H33" s="12">
        <f>C2*5-1</f>
        <v>-1</v>
      </c>
    </row>
    <row r="34" spans="2:8" ht="12.75">
      <c r="B34" s="26" t="s">
        <v>19</v>
      </c>
      <c r="D34" s="11">
        <f>D29*0.4</f>
        <v>0</v>
      </c>
      <c r="E34" s="21">
        <v>40</v>
      </c>
      <c r="G34" s="12">
        <f>C2*5</f>
        <v>0</v>
      </c>
      <c r="H34" s="12">
        <f>C2*5.5-1</f>
        <v>-1</v>
      </c>
    </row>
    <row r="35" spans="2:8" ht="12.75">
      <c r="B35" s="26" t="s">
        <v>20</v>
      </c>
      <c r="D35" s="11">
        <f>D29*0.2</f>
        <v>0</v>
      </c>
      <c r="E35" s="21">
        <v>20</v>
      </c>
      <c r="G35" s="12">
        <f>C2*5.5</f>
        <v>0</v>
      </c>
      <c r="H35" s="12">
        <f>C2*6-1</f>
        <v>-1</v>
      </c>
    </row>
    <row r="36" spans="2:7" ht="12.75">
      <c r="B36" s="26" t="s">
        <v>10</v>
      </c>
      <c r="D36" s="15">
        <v>0</v>
      </c>
      <c r="E36" s="21">
        <v>0</v>
      </c>
      <c r="G36" s="12">
        <f>C27*6</f>
        <v>0</v>
      </c>
    </row>
    <row r="40" ht="15.75">
      <c r="B40" s="40"/>
    </row>
  </sheetData>
  <sheetProtection password="CC3D" sheet="1" objects="1" scenarios="1" selectLockedCells="1"/>
  <protectedRanges>
    <protectedRange sqref="B15" name="Omr?de3"/>
    <protectedRange sqref="B12:B13" name="Omr?de2"/>
    <protectedRange sqref="E3:E6" name="Omr?de1"/>
    <protectedRange sqref="E7:E9 B8:B9" name="Omr?de1_1"/>
  </protectedRange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B1">
      <selection activeCell="K5" sqref="K5"/>
    </sheetView>
  </sheetViews>
  <sheetFormatPr defaultColWidth="11.421875" defaultRowHeight="12.75"/>
  <cols>
    <col min="1" max="1" width="34.00390625" style="0" customWidth="1"/>
    <col min="3" max="3" width="9.421875" style="0" customWidth="1"/>
    <col min="8" max="8" width="2.421875" style="0" customWidth="1"/>
  </cols>
  <sheetData>
    <row r="1" spans="1:4" ht="12.75">
      <c r="A1" s="2" t="s">
        <v>6</v>
      </c>
      <c r="B1" s="2"/>
      <c r="C1" s="2"/>
      <c r="D1" s="2"/>
    </row>
    <row r="3" spans="9:11" ht="12.75">
      <c r="I3" s="9" t="s">
        <v>7</v>
      </c>
      <c r="J3" s="9" t="s">
        <v>8</v>
      </c>
      <c r="K3" s="9" t="s">
        <v>11</v>
      </c>
    </row>
    <row r="4" spans="9:11" ht="12.75">
      <c r="I4" s="9" t="s">
        <v>15</v>
      </c>
      <c r="J4" s="8">
        <v>100</v>
      </c>
      <c r="K4" s="10">
        <f>'Gift-partner u. barn'!D29</f>
        <v>0</v>
      </c>
    </row>
    <row r="5" spans="9:11" ht="12.75">
      <c r="I5" s="9" t="s">
        <v>16</v>
      </c>
      <c r="J5" s="8">
        <v>80</v>
      </c>
      <c r="K5" s="11">
        <f>+K4*0.8</f>
        <v>0</v>
      </c>
    </row>
    <row r="6" spans="9:11" ht="12.75">
      <c r="I6" s="9" t="s">
        <v>9</v>
      </c>
      <c r="J6" s="8">
        <v>70</v>
      </c>
      <c r="K6" s="11">
        <f>K4*0.7</f>
        <v>0</v>
      </c>
    </row>
    <row r="7" spans="9:11" ht="12.75">
      <c r="I7" s="9" t="s">
        <v>17</v>
      </c>
      <c r="J7" s="8">
        <v>60</v>
      </c>
      <c r="K7" s="11">
        <f>K4*0.6</f>
        <v>0</v>
      </c>
    </row>
    <row r="8" spans="9:11" ht="12.75">
      <c r="I8" s="9" t="s">
        <v>18</v>
      </c>
      <c r="J8" s="8">
        <v>50</v>
      </c>
      <c r="K8" s="11">
        <f>K4*0.5</f>
        <v>0</v>
      </c>
    </row>
    <row r="9" spans="9:11" ht="12.75">
      <c r="I9" s="9" t="s">
        <v>19</v>
      </c>
      <c r="J9" s="8">
        <v>40</v>
      </c>
      <c r="K9" s="11">
        <f>K4*0.4</f>
        <v>0</v>
      </c>
    </row>
    <row r="10" spans="9:11" ht="12.75">
      <c r="I10" s="9" t="s">
        <v>20</v>
      </c>
      <c r="J10" s="8">
        <v>20</v>
      </c>
      <c r="K10" s="11">
        <f>K4*0.2</f>
        <v>0</v>
      </c>
    </row>
    <row r="11" spans="9:11" ht="12.75">
      <c r="I11" s="9" t="s">
        <v>10</v>
      </c>
      <c r="J11" s="8">
        <v>0</v>
      </c>
      <c r="K11" s="1">
        <v>0</v>
      </c>
    </row>
  </sheetData>
  <sheetProtection password="CC3D" sheet="1"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Inntektskalkulator</dc:title>
  <dc:subject>Gift uten forsørgeransvar</dc:subject>
  <dc:creator>Roar Løken Lunder</dc:creator>
  <cp:keywords/>
  <dc:description/>
  <cp:lastModifiedBy>Flatebø, Morten</cp:lastModifiedBy>
  <dcterms:created xsi:type="dcterms:W3CDTF">2009-09-29T11:19:18Z</dcterms:created>
  <dcterms:modified xsi:type="dcterms:W3CDTF">2024-01-26T13:41:23Z</dcterms:modified>
  <cp:category/>
  <cp:version/>
  <cp:contentType/>
  <cp:contentStatus/>
</cp:coreProperties>
</file>