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500" windowWidth="32760" windowHeight="20540" activeTab="0"/>
  </bookViews>
  <sheets>
    <sheet name="Ugift, ingen forsørgerbyrde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<sst xmlns="http://schemas.openxmlformats.org/spreadsheetml/2006/main" count="49" uniqueCount="39">
  <si>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G i kr</t>
  </si>
  <si>
    <t>INNTEKTSKALKULATOR BIL</t>
  </si>
  <si>
    <t>OBS! Inntektskalkulatoren gir ikke absolutte svar,</t>
  </si>
  <si>
    <t>Ugift, ingen forsørgerbyrde</t>
  </si>
  <si>
    <t>INNTEKTSOPPLYSNINGER</t>
  </si>
  <si>
    <t>(=alminnelig inntekt før særfradrag)</t>
  </si>
  <si>
    <t>Din egen inntekt</t>
  </si>
  <si>
    <t>Inntekt</t>
  </si>
  <si>
    <t>%-sats</t>
  </si>
  <si>
    <t>3,5 - 4G</t>
  </si>
  <si>
    <t>6G og over</t>
  </si>
  <si>
    <t>Stønad i kr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</si>
  <si>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</si>
  <si>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</si>
  <si>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</si>
  <si>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</si>
  <si>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</si>
  <si>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</si>
  <si>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</si>
  <si>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</si>
  <si>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Forskjellen mellom 6G og din inntekt = kr. </t>
  </si>
  <si>
    <t xml:space="preserve">6 G (grunnbeløpet) utgjør kr. </t>
  </si>
  <si>
    <t>i</t>
  </si>
  <si>
    <t>%</t>
  </si>
  <si>
    <t xml:space="preserve">Total inntekt = kr. </t>
  </si>
  <si>
    <t xml:space="preserve">Omregnet til G = </t>
  </si>
  <si>
    <t>men gir deg en veiledning om resultatet.</t>
  </si>
  <si>
    <t>(G-del angitt i kr.)</t>
  </si>
  <si>
    <t>BILEN SKAL BRUKES</t>
  </si>
  <si>
    <t>Til arbeid eller utdanning</t>
  </si>
  <si>
    <t>Kun til dagligliv</t>
  </si>
  <si>
    <t>fra Skatteetaten.</t>
  </si>
  <si>
    <t>Fyll inn inntekt i henhold til siste fastsetting</t>
  </si>
  <si>
    <r>
      <t xml:space="preserve">Maksimalt tilskudd som utbetales er p.t. </t>
    </r>
    <r>
      <rPr>
        <u val="single"/>
        <sz val="10"/>
        <rFont val="Arial"/>
        <family val="2"/>
      </rPr>
      <t xml:space="preserve">kr. </t>
    </r>
  </si>
  <si>
    <t>Tillskuddsbeløpet reduseres med økende inntekt etter denne tabellen:</t>
  </si>
  <si>
    <t>Her kan du se hvor mye du kan få i tilskudd til kjøp av bil.</t>
  </si>
  <si>
    <t>Tilskudd til bil</t>
  </si>
  <si>
    <t>(sett et kryss)</t>
  </si>
  <si>
    <t>Inntektsoppgave fra siste hele år (sett kryss, tast "Enter")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</si>
</sst>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  <numFmt numFmtId="186" formatCode="[$-414]d\.\ mmmm\ yyyy"/>
    <numFmt numFmtId="18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81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" fontId="9" fillId="0" borderId="0" xfId="38" applyNumberFormat="1" applyFont="1" applyAlignment="1" applyProtection="1">
      <alignment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grafisk'!$I$3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grafisk'!$K$3</c:f>
              <c:numCache/>
            </c:numRef>
          </c:val>
        </c:ser>
        <c:ser>
          <c:idx val="1"/>
          <c:order val="1"/>
          <c:tx>
            <c:strRef>
              <c:f>'Tilskudd, grafisk'!$I$4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2"/>
          <c:order val="2"/>
          <c:tx>
            <c:strRef>
              <c:f>'Tilskudd, grafisk'!$I$5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3"/>
          <c:order val="3"/>
          <c:tx>
            <c:strRef>
              <c:f>'Tilskudd, grafisk'!$I$6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4"/>
          <c:order val="4"/>
          <c:tx>
            <c:strRef>
              <c:f>'Tilskudd, grafisk'!$I$7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5"/>
          <c:order val="5"/>
          <c:tx>
            <c:strRef>
              <c:f>'Tilskudd, grafisk'!$I$8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6"/>
          <c:order val="6"/>
          <c:tx>
            <c:strRef>
              <c:f>'Tilskudd, grafisk'!$I$9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axId val="43747543"/>
        <c:axId val="58183568"/>
      </c:barChart>
      <c:catAx>
        <c:axId val="4374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83568"/>
        <c:crosses val="autoZero"/>
        <c:auto val="1"/>
        <c:lblOffset val="100"/>
        <c:tickLblSkip val="1"/>
        <c:noMultiLvlLbl val="0"/>
      </c:catAx>
      <c:valAx>
        <c:axId val="58183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7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7</xdr:col>
      <xdr:colOff>142875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0" y="38100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41" zoomScaleNormal="141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14" customWidth="1"/>
    <col min="2" max="2" width="11.421875" style="14" customWidth="1"/>
    <col min="3" max="3" width="11.421875" style="14" hidden="1" customWidth="1"/>
    <col min="4" max="4" width="11.421875" style="14" customWidth="1"/>
    <col min="5" max="5" width="4.00390625" style="14" customWidth="1"/>
    <col min="6" max="6" width="10.421875" style="14" hidden="1" customWidth="1"/>
    <col min="7" max="16384" width="11.421875" style="14" customWidth="1"/>
  </cols>
  <sheetData>
    <row r="1" spans="1:3" s="12" customFormat="1" ht="19.5">
      <c r="A1" s="11" t="s">
        <v>1</v>
      </c>
      <c r="C1" s="13" t="s">
        <v>0</v>
      </c>
    </row>
    <row r="2" spans="1:4" ht="12.75">
      <c r="A2" s="14" t="s">
        <v>2</v>
      </c>
      <c r="C2" s="14">
        <f>SUM(C3:C6)</f>
        <v>0</v>
      </c>
      <c r="D2" s="15" t="s">
        <v>38</v>
      </c>
    </row>
    <row r="3" spans="1:10" ht="12.75">
      <c r="A3" s="15" t="s">
        <v>26</v>
      </c>
      <c r="C3" s="14">
        <f>IF(E3="X",F3,0)</f>
        <v>0</v>
      </c>
      <c r="D3" s="29">
        <v>2019</v>
      </c>
      <c r="E3" s="27"/>
      <c r="F3" s="30">
        <v>99858</v>
      </c>
      <c r="H3" s="15"/>
      <c r="I3" s="15"/>
      <c r="J3" s="15"/>
    </row>
    <row r="4" spans="1:10" ht="12.75">
      <c r="A4" s="15" t="s">
        <v>32</v>
      </c>
      <c r="C4" s="14">
        <f>IF(E4="X",F4,0)</f>
        <v>0</v>
      </c>
      <c r="D4" s="29">
        <v>2020</v>
      </c>
      <c r="E4" s="27"/>
      <c r="F4" s="30">
        <v>101351</v>
      </c>
      <c r="H4" s="15"/>
      <c r="I4" s="15"/>
      <c r="J4" s="15"/>
    </row>
    <row r="5" spans="1:10" ht="12.75">
      <c r="A5" s="15" t="s">
        <v>31</v>
      </c>
      <c r="C5" s="14">
        <f>IF(E5="X",F5,0)</f>
        <v>0</v>
      </c>
      <c r="D5" s="29">
        <v>2021</v>
      </c>
      <c r="E5" s="27"/>
      <c r="F5" s="30">
        <v>106399</v>
      </c>
      <c r="H5" s="15"/>
      <c r="I5" s="15"/>
      <c r="J5" s="15"/>
    </row>
    <row r="6" spans="1:10" ht="12.75">
      <c r="A6" s="15"/>
      <c r="C6" s="14">
        <f>IF(E6="X",F6,0)</f>
        <v>0</v>
      </c>
      <c r="D6" s="29">
        <v>2022</v>
      </c>
      <c r="E6" s="27"/>
      <c r="F6" s="30">
        <v>111477</v>
      </c>
      <c r="H6" s="15"/>
      <c r="I6" s="15"/>
      <c r="J6" s="15"/>
    </row>
    <row r="7" spans="1:10" ht="12.75">
      <c r="A7" s="13" t="s">
        <v>28</v>
      </c>
      <c r="B7" s="15" t="s">
        <v>37</v>
      </c>
      <c r="C7" s="14">
        <f>SUM(C8:C9)</f>
        <v>0</v>
      </c>
      <c r="D7" s="29"/>
      <c r="E7" s="32"/>
      <c r="F7" s="30"/>
      <c r="H7" s="15"/>
      <c r="I7" s="15"/>
      <c r="J7" s="15"/>
    </row>
    <row r="8" spans="1:10" ht="12.75">
      <c r="A8" s="26" t="s">
        <v>29</v>
      </c>
      <c r="B8" s="27"/>
      <c r="C8" s="14">
        <f>IF(B8="X",F8,0)</f>
        <v>0</v>
      </c>
      <c r="D8" s="29"/>
      <c r="E8" s="32"/>
      <c r="F8" s="35">
        <v>175603</v>
      </c>
      <c r="G8" s="33"/>
      <c r="H8" s="15"/>
      <c r="I8" s="15"/>
      <c r="J8" s="15"/>
    </row>
    <row r="9" spans="1:10" ht="12.75" hidden="1">
      <c r="A9" s="26" t="s">
        <v>30</v>
      </c>
      <c r="B9" s="31"/>
      <c r="C9" s="14">
        <f>IF(B9="X",F9,0)</f>
        <v>0</v>
      </c>
      <c r="D9" s="29"/>
      <c r="E9" s="32"/>
      <c r="F9" s="14">
        <v>120160</v>
      </c>
      <c r="H9" s="15"/>
      <c r="I9" s="15"/>
      <c r="J9" s="15"/>
    </row>
    <row r="10" spans="6:10" ht="12.75">
      <c r="F10" s="15"/>
      <c r="G10" s="15"/>
      <c r="H10" s="15"/>
      <c r="I10" s="15"/>
      <c r="J10" s="15"/>
    </row>
    <row r="11" spans="1:2" s="12" customFormat="1" ht="12.75">
      <c r="A11" s="12" t="s">
        <v>4</v>
      </c>
      <c r="B11" s="12" t="s">
        <v>5</v>
      </c>
    </row>
    <row r="12" spans="1:10" ht="12.75">
      <c r="A12" s="14" t="s">
        <v>6</v>
      </c>
      <c r="B12" s="28"/>
      <c r="F12" s="15"/>
      <c r="G12" s="15"/>
      <c r="H12" s="15"/>
      <c r="I12" s="15"/>
      <c r="J12" s="15"/>
    </row>
    <row r="13" spans="2:10" ht="12.75">
      <c r="B13" s="16"/>
      <c r="F13" s="15"/>
      <c r="G13" s="15"/>
      <c r="H13" s="15"/>
      <c r="I13" s="15"/>
      <c r="J13" s="15"/>
    </row>
    <row r="14" spans="1:4" s="2" customFormat="1" ht="15.75">
      <c r="A14" s="2" t="s">
        <v>3</v>
      </c>
      <c r="B14" s="17"/>
      <c r="C14" s="18"/>
      <c r="D14" s="2" t="str">
        <f>IF(B16&gt;0,"Din inntekt er for høy til at du kan få tilskudd til kjøp av bil","Gå videre i søknadsprosessen")</f>
        <v>Gå videre i søknadsprosessen</v>
      </c>
    </row>
    <row r="15" spans="1:3" ht="12.75">
      <c r="A15" s="19" t="s">
        <v>21</v>
      </c>
      <c r="B15" s="3">
        <f>6*C2</f>
        <v>0</v>
      </c>
      <c r="C15" s="3"/>
    </row>
    <row r="16" spans="1:3" ht="12.75">
      <c r="A16" s="19" t="s">
        <v>20</v>
      </c>
      <c r="B16" s="4">
        <f>B12-B15</f>
        <v>0</v>
      </c>
      <c r="C16" s="3"/>
    </row>
    <row r="18" ht="15.75">
      <c r="A18" s="2" t="s">
        <v>36</v>
      </c>
    </row>
    <row r="19" spans="1:5" ht="12.75">
      <c r="A19" s="15" t="s">
        <v>35</v>
      </c>
      <c r="E19" s="20"/>
    </row>
    <row r="20" spans="1:5" ht="12.75">
      <c r="A20" s="26" t="s">
        <v>33</v>
      </c>
      <c r="B20" s="21">
        <f>C7</f>
        <v>0</v>
      </c>
      <c r="E20" s="22"/>
    </row>
    <row r="21" spans="1:8" ht="12.75">
      <c r="A21" s="15" t="s">
        <v>34</v>
      </c>
      <c r="E21" s="23" t="s">
        <v>22</v>
      </c>
      <c r="G21" s="36" t="s">
        <v>27</v>
      </c>
      <c r="H21" s="36"/>
    </row>
    <row r="22" spans="1:8" ht="12.75">
      <c r="A22" s="12"/>
      <c r="B22" s="24" t="s">
        <v>7</v>
      </c>
      <c r="D22" s="24" t="s">
        <v>11</v>
      </c>
      <c r="E22" s="24" t="s">
        <v>23</v>
      </c>
      <c r="G22" s="24" t="s">
        <v>12</v>
      </c>
      <c r="H22" s="24" t="s">
        <v>13</v>
      </c>
    </row>
    <row r="23" spans="2:8" ht="12.75">
      <c r="B23" s="24" t="s">
        <v>14</v>
      </c>
      <c r="D23" s="25">
        <f>B20</f>
        <v>0</v>
      </c>
      <c r="E23" s="20">
        <v>100</v>
      </c>
      <c r="G23" s="9">
        <v>0</v>
      </c>
      <c r="H23" s="9">
        <f>C2*3-1</f>
        <v>-1</v>
      </c>
    </row>
    <row r="24" spans="2:8" ht="12.75">
      <c r="B24" s="24" t="s">
        <v>15</v>
      </c>
      <c r="D24" s="8">
        <f>+D23*0.8</f>
        <v>0</v>
      </c>
      <c r="E24" s="20">
        <v>80</v>
      </c>
      <c r="G24" s="9">
        <f>C2*3</f>
        <v>0</v>
      </c>
      <c r="H24" s="9">
        <f>C2*3.5-1</f>
        <v>-1</v>
      </c>
    </row>
    <row r="25" spans="2:8" ht="12.75">
      <c r="B25" s="24" t="s">
        <v>9</v>
      </c>
      <c r="D25" s="8">
        <f>D23*0.7</f>
        <v>0</v>
      </c>
      <c r="E25" s="20">
        <v>70</v>
      </c>
      <c r="G25" s="9">
        <f>C2*3.5</f>
        <v>0</v>
      </c>
      <c r="H25" s="9">
        <f>C2*4-1</f>
        <v>-1</v>
      </c>
    </row>
    <row r="26" spans="2:8" ht="12.75">
      <c r="B26" s="24" t="s">
        <v>16</v>
      </c>
      <c r="D26" s="8">
        <f>D23*0.6</f>
        <v>0</v>
      </c>
      <c r="E26" s="20">
        <v>60</v>
      </c>
      <c r="G26" s="9">
        <f>C2*4</f>
        <v>0</v>
      </c>
      <c r="H26" s="9">
        <f>C2*4.5-1</f>
        <v>-1</v>
      </c>
    </row>
    <row r="27" spans="2:8" ht="12.75">
      <c r="B27" s="24" t="s">
        <v>17</v>
      </c>
      <c r="D27" s="8">
        <f>D23*0.5</f>
        <v>0</v>
      </c>
      <c r="E27" s="20">
        <v>50</v>
      </c>
      <c r="G27" s="9">
        <f>C2*4.5</f>
        <v>0</v>
      </c>
      <c r="H27" s="9">
        <f>C2*5-1</f>
        <v>-1</v>
      </c>
    </row>
    <row r="28" spans="2:8" ht="12.75">
      <c r="B28" s="24" t="s">
        <v>18</v>
      </c>
      <c r="D28" s="8">
        <f>D23*0.4</f>
        <v>0</v>
      </c>
      <c r="E28" s="20">
        <v>40</v>
      </c>
      <c r="G28" s="9">
        <f>C2*5</f>
        <v>0</v>
      </c>
      <c r="H28" s="9">
        <f>C2*5.5-1</f>
        <v>-1</v>
      </c>
    </row>
    <row r="29" spans="2:8" ht="12.75">
      <c r="B29" s="24" t="s">
        <v>19</v>
      </c>
      <c r="D29" s="8">
        <f>D23*0.2</f>
        <v>0</v>
      </c>
      <c r="E29" s="20">
        <v>20</v>
      </c>
      <c r="G29" s="9">
        <f>C2*5.5</f>
        <v>0</v>
      </c>
      <c r="H29" s="9">
        <f>C2*6-1</f>
        <v>-1</v>
      </c>
    </row>
    <row r="30" spans="2:7" ht="12.75">
      <c r="B30" s="24" t="s">
        <v>10</v>
      </c>
      <c r="D30" s="12">
        <v>0</v>
      </c>
      <c r="E30" s="20">
        <v>0</v>
      </c>
      <c r="G30" s="9">
        <f>C2*6</f>
        <v>0</v>
      </c>
    </row>
    <row r="32" spans="1:2" ht="13.5" thickBot="1">
      <c r="A32" s="26" t="s">
        <v>24</v>
      </c>
      <c r="B32" s="4">
        <f>B12</f>
        <v>0</v>
      </c>
    </row>
    <row r="33" spans="1:2" ht="13.5" thickBot="1">
      <c r="A33" s="26" t="s">
        <v>25</v>
      </c>
      <c r="B33" s="34" t="e">
        <f>B32/C2</f>
        <v>#DIV/0!</v>
      </c>
    </row>
    <row r="34" spans="1:2" ht="12.75">
      <c r="A34" s="26"/>
      <c r="B34" s="10"/>
    </row>
    <row r="37" spans="2:3" ht="15.75">
      <c r="B37" s="37"/>
      <c r="C37" s="3"/>
    </row>
  </sheetData>
  <sheetProtection password="CC3D" sheet="1" objects="1" scenarios="1" selectLockedCells="1"/>
  <protectedRanges>
    <protectedRange sqref="B12" name="Omr?de2"/>
    <protectedRange sqref="E3:E9 B8:B9" name="Omr?de1"/>
  </protectedRanges>
  <mergeCells count="1">
    <mergeCell ref="G21:H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2:K10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  <col min="10" max="10" width="7.421875" style="0" customWidth="1"/>
  </cols>
  <sheetData>
    <row r="2" spans="9:11" ht="12.75">
      <c r="I2" s="6" t="s">
        <v>7</v>
      </c>
      <c r="J2" s="6" t="s">
        <v>8</v>
      </c>
      <c r="K2" s="6" t="s">
        <v>11</v>
      </c>
    </row>
    <row r="3" spans="9:11" ht="12.75">
      <c r="I3" s="6" t="s">
        <v>14</v>
      </c>
      <c r="J3" s="5">
        <v>100</v>
      </c>
      <c r="K3" s="7">
        <f>'Ugift, ingen forsørgerbyrde'!D23</f>
        <v>0</v>
      </c>
    </row>
    <row r="4" spans="9:11" ht="12.75">
      <c r="I4" s="6" t="s">
        <v>15</v>
      </c>
      <c r="J4" s="5">
        <v>80</v>
      </c>
      <c r="K4" s="8">
        <f>+K3*0.8</f>
        <v>0</v>
      </c>
    </row>
    <row r="5" spans="9:11" ht="12.75">
      <c r="I5" s="6" t="s">
        <v>9</v>
      </c>
      <c r="J5" s="5">
        <v>70</v>
      </c>
      <c r="K5" s="8">
        <f>K3*0.7</f>
        <v>0</v>
      </c>
    </row>
    <row r="6" spans="9:11" ht="12.75">
      <c r="I6" s="6" t="s">
        <v>16</v>
      </c>
      <c r="J6" s="5">
        <v>60</v>
      </c>
      <c r="K6" s="8">
        <f>K3*0.6</f>
        <v>0</v>
      </c>
    </row>
    <row r="7" spans="9:11" ht="12.75">
      <c r="I7" s="6" t="s">
        <v>17</v>
      </c>
      <c r="J7" s="5">
        <v>50</v>
      </c>
      <c r="K7" s="8">
        <f>K3*0.5</f>
        <v>0</v>
      </c>
    </row>
    <row r="8" spans="9:11" ht="12.75">
      <c r="I8" s="6" t="s">
        <v>18</v>
      </c>
      <c r="J8" s="5">
        <v>40</v>
      </c>
      <c r="K8" s="8">
        <f>K3*0.4</f>
        <v>0</v>
      </c>
    </row>
    <row r="9" spans="9:11" ht="12.75">
      <c r="I9" s="6" t="s">
        <v>19</v>
      </c>
      <c r="J9" s="5">
        <v>20</v>
      </c>
      <c r="K9" s="8">
        <f>K3*0.2</f>
        <v>0</v>
      </c>
    </row>
    <row r="10" spans="9:11" ht="12.75">
      <c r="I10" s="6" t="s">
        <v>10</v>
      </c>
      <c r="J10" s="5">
        <v>0</v>
      </c>
      <c r="K10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Ugift uten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2024-01-26T13:37:15Z</dcterms:modified>
  <cp:category/>
  <cp:version/>
  <cp:contentType/>
  <cp:contentStatus/>
</cp:coreProperties>
</file>